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áš Lutonský\Disk Google\projekty\2023\Foltyn\poliklinika Otrokovice - hromosvod\hromosvod\revize\rozpocty\"/>
    </mc:Choice>
  </mc:AlternateContent>
  <bookViews>
    <workbookView xWindow="0" yWindow="0" windowWidth="22470" windowHeight="15225" activeTab="2"/>
  </bookViews>
  <sheets>
    <sheet name="Parametry" sheetId="1" r:id="rId1"/>
    <sheet name="Rekapitulace" sheetId="3" r:id="rId2"/>
    <sheet name="Výkaz výměr" sheetId="2" r:id="rId3"/>
  </sheets>
  <definedNames>
    <definedName name="_xlnm.Print_Area" localSheetId="0">Parametry!$A$1:$B$33</definedName>
    <definedName name="_xlnm.Print_Area" localSheetId="1">Rekapitulace!$A$1:$C$27</definedName>
    <definedName name="_xlnm.Print_Area" localSheetId="2">'Výkaz výměr'!$A$1:$I$61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9" i="3"/>
  <c r="C4" i="3"/>
  <c r="B4" i="3"/>
  <c r="B3" i="3"/>
  <c r="I62" i="2"/>
  <c r="H62" i="2"/>
  <c r="I60" i="2"/>
  <c r="H60" i="2"/>
  <c r="G60" i="2"/>
  <c r="E60" i="2"/>
  <c r="I58" i="2"/>
  <c r="H58" i="2"/>
  <c r="G58" i="2"/>
  <c r="E58" i="2"/>
  <c r="I56" i="2"/>
  <c r="H56" i="2"/>
  <c r="G56" i="2"/>
  <c r="E56" i="2"/>
  <c r="I54" i="2"/>
  <c r="H54" i="2"/>
  <c r="G54" i="2"/>
  <c r="E54" i="2"/>
  <c r="I52" i="2"/>
  <c r="I61" i="2" s="1"/>
  <c r="H52" i="2"/>
  <c r="G52" i="2"/>
  <c r="G61" i="2" s="1"/>
  <c r="E52" i="2"/>
  <c r="E61" i="2" s="1"/>
  <c r="C10" i="3" s="1"/>
  <c r="C11" i="3" s="1"/>
  <c r="I49" i="2"/>
  <c r="H49" i="2"/>
  <c r="H47" i="2"/>
  <c r="I45" i="2"/>
  <c r="H45" i="2"/>
  <c r="G45" i="2"/>
  <c r="E45" i="2"/>
  <c r="I42" i="2"/>
  <c r="H42" i="2"/>
  <c r="G42" i="2"/>
  <c r="E42" i="2"/>
  <c r="I41" i="2"/>
  <c r="H41" i="2"/>
  <c r="G41" i="2"/>
  <c r="E41" i="2"/>
  <c r="I39" i="2"/>
  <c r="H39" i="2"/>
  <c r="G39" i="2"/>
  <c r="E39" i="2"/>
  <c r="I38" i="2"/>
  <c r="H38" i="2"/>
  <c r="G38" i="2"/>
  <c r="E38" i="2"/>
  <c r="I37" i="2"/>
  <c r="H37" i="2"/>
  <c r="G37" i="2"/>
  <c r="E37" i="2"/>
  <c r="I36" i="2"/>
  <c r="H36" i="2"/>
  <c r="G36" i="2"/>
  <c r="E36" i="2"/>
  <c r="I35" i="2"/>
  <c r="H35" i="2"/>
  <c r="G35" i="2"/>
  <c r="E35" i="2"/>
  <c r="I34" i="2"/>
  <c r="H34" i="2"/>
  <c r="G34" i="2"/>
  <c r="E34" i="2"/>
  <c r="I32" i="2"/>
  <c r="H32" i="2"/>
  <c r="G32" i="2"/>
  <c r="E32" i="2"/>
  <c r="I30" i="2"/>
  <c r="H30" i="2"/>
  <c r="G30" i="2"/>
  <c r="E30" i="2"/>
  <c r="I28" i="2"/>
  <c r="H28" i="2"/>
  <c r="H27" i="2"/>
  <c r="G27" i="2"/>
  <c r="E27" i="2"/>
  <c r="I27" i="2" s="1"/>
  <c r="H26" i="2"/>
  <c r="G26" i="2"/>
  <c r="E26" i="2"/>
  <c r="I26" i="2" s="1"/>
  <c r="H25" i="2"/>
  <c r="G25" i="2"/>
  <c r="E25" i="2"/>
  <c r="H24" i="2"/>
  <c r="G24" i="2"/>
  <c r="E24" i="2"/>
  <c r="I24" i="2" s="1"/>
  <c r="H22" i="2"/>
  <c r="G22" i="2"/>
  <c r="E22" i="2"/>
  <c r="I22" i="2" s="1"/>
  <c r="H21" i="2"/>
  <c r="G21" i="2"/>
  <c r="E21" i="2"/>
  <c r="I21" i="2" s="1"/>
  <c r="H20" i="2"/>
  <c r="G20" i="2"/>
  <c r="E20" i="2"/>
  <c r="H19" i="2"/>
  <c r="G19" i="2"/>
  <c r="E19" i="2"/>
  <c r="I19" i="2" s="1"/>
  <c r="H18" i="2"/>
  <c r="G18" i="2"/>
  <c r="E18" i="2"/>
  <c r="I18" i="2" s="1"/>
  <c r="H17" i="2"/>
  <c r="G17" i="2"/>
  <c r="E17" i="2"/>
  <c r="I17" i="2" s="1"/>
  <c r="H16" i="2"/>
  <c r="G16" i="2"/>
  <c r="E16" i="2"/>
  <c r="H15" i="2"/>
  <c r="G15" i="2"/>
  <c r="E15" i="2"/>
  <c r="I15" i="2" s="1"/>
  <c r="H14" i="2"/>
  <c r="G14" i="2"/>
  <c r="E14" i="2"/>
  <c r="I14" i="2" s="1"/>
  <c r="H13" i="2"/>
  <c r="G13" i="2"/>
  <c r="E13" i="2"/>
  <c r="I13" i="2" s="1"/>
  <c r="H12" i="2"/>
  <c r="G12" i="2"/>
  <c r="E12" i="2"/>
  <c r="H11" i="2"/>
  <c r="G11" i="2"/>
  <c r="E11" i="2"/>
  <c r="I11" i="2" s="1"/>
  <c r="H9" i="2"/>
  <c r="G9" i="2"/>
  <c r="E9" i="2"/>
  <c r="I9" i="2" s="1"/>
  <c r="H8" i="2"/>
  <c r="G8" i="2"/>
  <c r="E8" i="2"/>
  <c r="I8" i="2" s="1"/>
  <c r="H7" i="2"/>
  <c r="G7" i="2"/>
  <c r="E7" i="2"/>
  <c r="H6" i="2"/>
  <c r="G6" i="2"/>
  <c r="E6" i="2"/>
  <c r="L1" i="2" s="1"/>
  <c r="E47" i="2" s="1"/>
  <c r="G48" i="2" l="1"/>
  <c r="C6" i="3" s="1"/>
  <c r="I7" i="2"/>
  <c r="I12" i="2"/>
  <c r="I16" i="2"/>
  <c r="I20" i="2"/>
  <c r="I25" i="2"/>
  <c r="I6" i="2"/>
  <c r="B7" i="3"/>
  <c r="E48" i="2"/>
  <c r="C5" i="3" s="1"/>
  <c r="C8" i="3" s="1"/>
  <c r="I47" i="2"/>
  <c r="I48" i="2" l="1"/>
  <c r="C7" i="3"/>
  <c r="C12" i="3" s="1"/>
  <c r="B12" i="3"/>
  <c r="C15" i="3" l="1"/>
  <c r="C20" i="3"/>
  <c r="C19" i="3"/>
  <c r="C14" i="3"/>
  <c r="C13" i="3"/>
  <c r="C21" i="3" l="1"/>
  <c r="C16" i="3"/>
  <c r="C22" i="3" s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<sst xmlns="http://schemas.openxmlformats.org/spreadsheetml/2006/main" count="225" uniqueCount="143">
  <si>
    <t>Název</t>
  </si>
  <si>
    <t>Hodnota</t>
  </si>
  <si>
    <t>Nadpis rekapitulace</t>
  </si>
  <si>
    <t>Seznam prací a dodávek elektrotechnických zařízení</t>
  </si>
  <si>
    <t>Akce</t>
  </si>
  <si>
    <t>Stavební úpravy střechy, městská poliklinika s.r.o. Otrokovice</t>
  </si>
  <si>
    <t>Projekt</t>
  </si>
  <si>
    <t>SO01 - objekt A - ochrana před bleskem</t>
  </si>
  <si>
    <t>Investor</t>
  </si>
  <si>
    <t>Městská poliklinika s.r.o. Otrokovice, tř. Osvobození 1388, 765 02 Otrokovice</t>
  </si>
  <si>
    <t>Z. č.</t>
  </si>
  <si>
    <t/>
  </si>
  <si>
    <t>A. č.</t>
  </si>
  <si>
    <t>Smlouva</t>
  </si>
  <si>
    <t>Vypracoval</t>
  </si>
  <si>
    <t>Tomáš Lutonský, Chelčického 826, 763 06 Zlín 4 - Malenovice</t>
  </si>
  <si>
    <t>Kontroloval</t>
  </si>
  <si>
    <t>Datum</t>
  </si>
  <si>
    <t>10.11.2023</t>
  </si>
  <si>
    <t>Zpracovatel</t>
  </si>
  <si>
    <t>Ing. Tomáš Foltýn, Husova 1660, 763 61 Napajedla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</si>
  <si>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</si>
  <si>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</si>
  <si>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</si>
  <si>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</si>
  <si>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</si>
  <si>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</si>
  <si>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</si>
  <si>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</si>
  <si>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</si>
  <si>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</si>
  <si>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</si>
  <si>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</si>
  <si>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</si>
  <si>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</si>
  <si>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</si>
  <si>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</si>
  <si>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</si>
  <si>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</si>
  <si>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</si>
  <si>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</si>
  <si>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</si>
  <si>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</si>
  <si>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</si>
  <si>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</si>
  <si>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</si>
  <si>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</si>
  <si>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</si>
  <si>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</si>
  <si>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</si>
  <si>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</si>
  <si>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</si>
  <si>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</si>
  <si>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</si>
  <si>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</si>
  <si>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</si>
  <si>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</si>
  <si>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</si>
  <si>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OCHRANA PŘED BLESKEM A UZEMNĚNÍ</t>
  </si>
  <si>
    <t>ZINKOVANÉ PROVEDENÍ</t>
  </si>
  <si>
    <t>OCELOVÝ DRÁT POZINKOVANÝ</t>
  </si>
  <si>
    <t>Drát AlMgSi ø8mm(0,40kg/m), pevně, izolovaný</t>
  </si>
  <si>
    <t>m</t>
  </si>
  <si>
    <t>HVI Vodič HVI long D23mm</t>
  </si>
  <si>
    <t>Drát FeZn ø10mm(1,01kg/m), pevně</t>
  </si>
  <si>
    <t>Páska 30x4 m páska 30x4 (0,95 kg/m), balení 20kg           , pevně</t>
  </si>
  <si>
    <t>SVORKA HROMOSVODNÍ,UZEMŇOVACÍ</t>
  </si>
  <si>
    <t>SP připojovací</t>
  </si>
  <si>
    <t>ks</t>
  </si>
  <si>
    <t>SS spojovací</t>
  </si>
  <si>
    <t>SU univerzální</t>
  </si>
  <si>
    <t>PV01h - do fasády , s vrutem</t>
  </si>
  <si>
    <t>SZ svorka zkušební</t>
  </si>
  <si>
    <t>PV21 na plochou střechu s betonovou kostkou</t>
  </si>
  <si>
    <t>SK křížová</t>
  </si>
  <si>
    <t>SR02 pásek / pásek 30/4</t>
  </si>
  <si>
    <t>SR03 pásek / kulatina 30/4/D10mm</t>
  </si>
  <si>
    <t>OÚ ochranný úhelník 1,7m (nebo trubka)</t>
  </si>
  <si>
    <t>DOÚ držák ochranného úhelníku</t>
  </si>
  <si>
    <t>Připojovací členy + montážní materiál pro vodič HVI-long, D 23mm šedý</t>
  </si>
  <si>
    <t>JÍMACÍ TYČ A OCHRANNÁ TRUBKA</t>
  </si>
  <si>
    <t>JR 2,0 18/10t AlMgSi trubková, L20000mm vč. podložky</t>
  </si>
  <si>
    <t>JR 4,0 18/10t AlMgSi trubková, L 4000mm vč. trojnožky, betonových bloků a podložek</t>
  </si>
  <si>
    <t>Jímací stožár pro vodič HVI s třínohým stativem do výšky 3m</t>
  </si>
  <si>
    <t>Jímací stožár pro vodič HVI s třínohým stativem do výšky 6m</t>
  </si>
  <si>
    <t>Měření zemních odporů, zemniče</t>
  </si>
  <si>
    <t xml:space="preserve"> prvního nebo samostatného</t>
  </si>
  <si>
    <t>MONTÁŽNÍ PRÁCE</t>
  </si>
  <si>
    <t>Tvarování mont.dílu</t>
  </si>
  <si>
    <t>HODINOVE ZUCTOVACI SAZBY</t>
  </si>
  <si>
    <t>úprava stávajících svodů</t>
  </si>
  <si>
    <t>hod</t>
  </si>
  <si>
    <t>Demontaz stavajiciho hromosvodu</t>
  </si>
  <si>
    <t>Odvoz a likvidace demontovaného materiálu</t>
  </si>
  <si>
    <t>Odpojení a znovu napojení elektro stávajících zařízení na střeše (VZT jednotky, stožáry a antény) - cca 30ks zařízení</t>
  </si>
  <si>
    <t>Výškové práce - 3 svody na objektu výšky 25m</t>
  </si>
  <si>
    <t>Doprava a přesun (15kč/km)</t>
  </si>
  <si>
    <t>km</t>
  </si>
  <si>
    <t>KOORDINACE POSTUPU PRACI</t>
  </si>
  <si>
    <t>dodavatel střechy</t>
  </si>
  <si>
    <t>dodavatel FVE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</si>
  <si>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</si>
  <si>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</si>
  <si>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</si>
  <si>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</si>
  <si>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</si>
  <si>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Zemní práce</t>
  </si>
  <si>
    <t>VYTRHÁNÍ  A OPĚTOVNÉ OSAZENÍ DLAŽBY</t>
  </si>
  <si>
    <t xml:space="preserve"> Kostky velké,spáry zalité</t>
  </si>
  <si>
    <t>m2</t>
  </si>
  <si>
    <t>BOURANÍ ŽIVIČNÝCH POVRCHŮ</t>
  </si>
  <si>
    <t xml:space="preserve"> Síla vrstvy 3-5cm</t>
  </si>
  <si>
    <t>ŘEZÁNÍ SPÁRY</t>
  </si>
  <si>
    <t xml:space="preserve"> V asfaltu nebo betonu</t>
  </si>
  <si>
    <t>HLOUBENÍ KABELOVÉ RÝHY</t>
  </si>
  <si>
    <t xml:space="preserve"> Zemina třídy 3, šíře 300mm,hloubka 600mm</t>
  </si>
  <si>
    <t>ZÁHOZ KABELOVÉ RÝHY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</si>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</sst>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24" sqref="B24"/>
    </sheetView>
  </sheetViews>
  <sheetFormatPr defaultRowHeight="15" x14ac:dyDescent="0.25"/>
  <cols>
    <col min="1" max="1" width="28.42578125" style="1" bestFit="1" customWidth="1"/>
    <col min="2" max="2" width="71.285156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11</v>
      </c>
      <c r="C10" s="3"/>
    </row>
    <row r="11" spans="1:3" x14ac:dyDescent="0.25">
      <c r="A11" s="2" t="s">
        <v>17</v>
      </c>
      <c r="B11" s="5" t="s">
        <v>18</v>
      </c>
      <c r="C11" s="3"/>
    </row>
    <row r="12" spans="1:3" x14ac:dyDescent="0.25">
      <c r="A12" s="2" t="s">
        <v>19</v>
      </c>
      <c r="B12" s="5" t="s">
        <v>20</v>
      </c>
      <c r="C12" s="3"/>
    </row>
    <row r="13" spans="1:3" x14ac:dyDescent="0.25">
      <c r="A13" s="2" t="s">
        <v>21</v>
      </c>
      <c r="B13" s="5" t="s">
        <v>22</v>
      </c>
      <c r="C13" s="3"/>
    </row>
    <row r="14" spans="1:3" x14ac:dyDescent="0.25">
      <c r="A14" s="2" t="s">
        <v>23</v>
      </c>
      <c r="B14" s="5" t="s">
        <v>24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25</v>
      </c>
      <c r="B16" s="7" t="s">
        <v>26</v>
      </c>
      <c r="C16" s="3"/>
    </row>
    <row r="17" spans="1:3" x14ac:dyDescent="0.25">
      <c r="A17" s="2" t="s">
        <v>27</v>
      </c>
      <c r="B17" s="7" t="s">
        <v>28</v>
      </c>
      <c r="C17" s="3"/>
    </row>
    <row r="18" spans="1:3" x14ac:dyDescent="0.25">
      <c r="A18" s="2" t="s">
        <v>29</v>
      </c>
      <c r="B18" s="7" t="s">
        <v>30</v>
      </c>
      <c r="C18" s="3"/>
    </row>
    <row r="19" spans="1:3" x14ac:dyDescent="0.25">
      <c r="A19" s="2" t="s">
        <v>31</v>
      </c>
      <c r="B19" s="7" t="s">
        <v>30</v>
      </c>
      <c r="C19" s="3"/>
    </row>
    <row r="20" spans="1:3" x14ac:dyDescent="0.25">
      <c r="A20" s="2" t="s">
        <v>32</v>
      </c>
      <c r="B20" s="7" t="s">
        <v>30</v>
      </c>
      <c r="C20" s="3"/>
    </row>
    <row r="21" spans="1:3" x14ac:dyDescent="0.25">
      <c r="A21" s="2" t="s">
        <v>33</v>
      </c>
      <c r="B21" s="7" t="s">
        <v>30</v>
      </c>
      <c r="C21" s="3"/>
    </row>
    <row r="22" spans="1:3" x14ac:dyDescent="0.25">
      <c r="A22" s="2" t="s">
        <v>34</v>
      </c>
      <c r="B22" s="7" t="s">
        <v>30</v>
      </c>
      <c r="C22" s="3"/>
    </row>
    <row r="23" spans="1:3" x14ac:dyDescent="0.25">
      <c r="A23" s="2" t="s">
        <v>35</v>
      </c>
      <c r="B23" s="7" t="s">
        <v>30</v>
      </c>
      <c r="C23" s="3"/>
    </row>
    <row r="24" spans="1:3" x14ac:dyDescent="0.25">
      <c r="A24" s="2" t="s">
        <v>36</v>
      </c>
      <c r="B24" s="7" t="s">
        <v>30</v>
      </c>
      <c r="C24" s="3"/>
    </row>
    <row r="25" spans="1:3" x14ac:dyDescent="0.25">
      <c r="A25" s="2" t="s">
        <v>37</v>
      </c>
      <c r="B25" s="7" t="s">
        <v>30</v>
      </c>
      <c r="C25" s="3"/>
    </row>
    <row r="26" spans="1:3" x14ac:dyDescent="0.25">
      <c r="A26" s="2" t="s">
        <v>38</v>
      </c>
      <c r="B26" s="7" t="s">
        <v>39</v>
      </c>
      <c r="C26" s="3"/>
    </row>
    <row r="27" spans="1:3" x14ac:dyDescent="0.25">
      <c r="A27" s="2" t="s">
        <v>40</v>
      </c>
      <c r="B27" s="7" t="s">
        <v>30</v>
      </c>
      <c r="C27" s="3"/>
    </row>
    <row r="28" spans="1:3" x14ac:dyDescent="0.25">
      <c r="A28" s="2" t="s">
        <v>41</v>
      </c>
      <c r="B28" s="7" t="s">
        <v>30</v>
      </c>
      <c r="C28" s="3"/>
    </row>
    <row r="29" spans="1:3" x14ac:dyDescent="0.25">
      <c r="A29" s="2" t="s">
        <v>42</v>
      </c>
      <c r="B29" s="7" t="s">
        <v>30</v>
      </c>
      <c r="C29" s="3"/>
    </row>
    <row r="30" spans="1:3" x14ac:dyDescent="0.25">
      <c r="A30" s="2" t="s">
        <v>43</v>
      </c>
      <c r="B30" s="7" t="s">
        <v>30</v>
      </c>
      <c r="C30" s="3"/>
    </row>
    <row r="31" spans="1:3" ht="24.75" x14ac:dyDescent="0.25">
      <c r="A31" s="8" t="s">
        <v>44</v>
      </c>
      <c r="B31" s="7" t="s">
        <v>45</v>
      </c>
      <c r="C31" s="3"/>
    </row>
    <row r="32" spans="1:3" x14ac:dyDescent="0.25">
      <c r="A32" s="2" t="s">
        <v>46</v>
      </c>
      <c r="B32" s="7" t="s">
        <v>47</v>
      </c>
      <c r="C32" s="3"/>
    </row>
    <row r="33" spans="1:2" x14ac:dyDescent="0.25">
      <c r="A33" s="1" t="s">
        <v>48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A18" sqref="A18"/>
    </sheetView>
  </sheetViews>
  <sheetFormatPr defaultRowHeight="15" x14ac:dyDescent="0.25"/>
  <cols>
    <col min="1" max="1" width="39.28515625" style="1" bestFit="1" customWidth="1"/>
    <col min="2" max="2" width="15" style="10" bestFit="1" customWidth="1"/>
    <col min="3" max="3" width="11.28515625" style="10" bestFit="1" customWidth="1"/>
    <col min="6" max="6" width="0" style="9" hidden="1" customWidth="1"/>
  </cols>
  <sheetData>
    <row r="1" spans="1:4" x14ac:dyDescent="0.25">
      <c r="A1" s="2" t="s">
        <v>0</v>
      </c>
      <c r="B1" s="11" t="s">
        <v>118</v>
      </c>
      <c r="C1" s="11" t="s">
        <v>119</v>
      </c>
      <c r="D1" s="3"/>
    </row>
    <row r="2" spans="1:4" x14ac:dyDescent="0.25">
      <c r="A2" s="5" t="s">
        <v>120</v>
      </c>
      <c r="B2" s="17"/>
      <c r="C2" s="17"/>
      <c r="D2" s="3"/>
    </row>
    <row r="3" spans="1:4" x14ac:dyDescent="0.25">
      <c r="A3" s="6" t="s">
        <v>121</v>
      </c>
      <c r="B3" s="15">
        <f>0</f>
        <v>0</v>
      </c>
      <c r="C3" s="15"/>
      <c r="D3" s="3"/>
    </row>
    <row r="4" spans="1:4" x14ac:dyDescent="0.25">
      <c r="A4" s="6" t="s">
        <v>122</v>
      </c>
      <c r="B4" s="15">
        <f>B3 * Parametry!B16 / 100</f>
        <v>0</v>
      </c>
      <c r="C4" s="15">
        <f>B3 * Parametry!B17 / 100</f>
        <v>0</v>
      </c>
      <c r="D4" s="3"/>
    </row>
    <row r="5" spans="1:4" x14ac:dyDescent="0.25">
      <c r="A5" s="6" t="s">
        <v>123</v>
      </c>
      <c r="B5" s="15"/>
      <c r="C5" s="15">
        <f>('Výkaz výměr'!E48) + 0</f>
        <v>0</v>
      </c>
      <c r="D5" s="3"/>
    </row>
    <row r="6" spans="1:4" x14ac:dyDescent="0.25">
      <c r="A6" s="6" t="s">
        <v>124</v>
      </c>
      <c r="B6" s="15"/>
      <c r="C6" s="15">
        <f>0 + ('Výkaz výměr'!G48) + 0</f>
        <v>0</v>
      </c>
      <c r="D6" s="3"/>
    </row>
    <row r="7" spans="1:4" x14ac:dyDescent="0.25">
      <c r="A7" s="7" t="s">
        <v>125</v>
      </c>
      <c r="B7" s="18">
        <f>B3 + B4</f>
        <v>0</v>
      </c>
      <c r="C7" s="18">
        <f>C3 + C4 + C5 + C6</f>
        <v>0</v>
      </c>
      <c r="D7" s="3"/>
    </row>
    <row r="8" spans="1:4" x14ac:dyDescent="0.25">
      <c r="A8" s="6" t="s">
        <v>126</v>
      </c>
      <c r="B8" s="15"/>
      <c r="C8" s="15">
        <f>(C5 + C6) * Parametry!B18 / 100</f>
        <v>0</v>
      </c>
      <c r="D8" s="3"/>
    </row>
    <row r="9" spans="1:4" x14ac:dyDescent="0.25">
      <c r="A9" s="6" t="s">
        <v>127</v>
      </c>
      <c r="B9" s="15"/>
      <c r="C9" s="15">
        <f>0 + 0</f>
        <v>0</v>
      </c>
      <c r="D9" s="3"/>
    </row>
    <row r="10" spans="1:4" x14ac:dyDescent="0.25">
      <c r="A10" s="6" t="s">
        <v>106</v>
      </c>
      <c r="B10" s="15"/>
      <c r="C10" s="15">
        <f>('Výkaz výměr'!E61) + ('Výkaz výměr'!G61)</f>
        <v>0</v>
      </c>
      <c r="D10" s="3"/>
    </row>
    <row r="11" spans="1:4" x14ac:dyDescent="0.25">
      <c r="A11" s="6" t="s">
        <v>128</v>
      </c>
      <c r="B11" s="15"/>
      <c r="C11" s="15">
        <f>(C9 + C10) * Parametry!B19 / 100</f>
        <v>0</v>
      </c>
      <c r="D11" s="3"/>
    </row>
    <row r="12" spans="1:4" x14ac:dyDescent="0.25">
      <c r="A12" s="7" t="s">
        <v>129</v>
      </c>
      <c r="B12" s="18">
        <f>B7</f>
        <v>0</v>
      </c>
      <c r="C12" s="18">
        <f>C7 + C8 + C9 + C10 + C11</f>
        <v>0</v>
      </c>
      <c r="D12" s="3"/>
    </row>
    <row r="13" spans="1:4" x14ac:dyDescent="0.25">
      <c r="A13" s="6" t="s">
        <v>130</v>
      </c>
      <c r="B13" s="15"/>
      <c r="C13" s="15">
        <f>(B12 + C12) * Parametry!B20 / 100</f>
        <v>0</v>
      </c>
      <c r="D13" s="3"/>
    </row>
    <row r="14" spans="1:4" x14ac:dyDescent="0.25">
      <c r="A14" s="6" t="s">
        <v>131</v>
      </c>
      <c r="B14" s="15"/>
      <c r="C14" s="15">
        <f>(B12 + C12) * Parametry!B21 / 100</f>
        <v>0</v>
      </c>
      <c r="D14" s="3"/>
    </row>
    <row r="15" spans="1:4" x14ac:dyDescent="0.25">
      <c r="A15" s="6" t="s">
        <v>132</v>
      </c>
      <c r="B15" s="15"/>
      <c r="C15" s="15">
        <f>(B7 + C7) * Parametry!B22 / 100</f>
        <v>0</v>
      </c>
      <c r="D15" s="3"/>
    </row>
    <row r="16" spans="1:4" x14ac:dyDescent="0.25">
      <c r="A16" s="5" t="s">
        <v>133</v>
      </c>
      <c r="B16" s="17"/>
      <c r="C16" s="17">
        <f>B12 + C12 + C13 + C14 + C15</f>
        <v>0</v>
      </c>
      <c r="D16" s="3"/>
    </row>
    <row r="17" spans="1:4" x14ac:dyDescent="0.25">
      <c r="A17" s="6" t="s">
        <v>11</v>
      </c>
      <c r="B17" s="15"/>
      <c r="C17" s="15"/>
      <c r="D17" s="3"/>
    </row>
    <row r="18" spans="1:4" x14ac:dyDescent="0.25">
      <c r="A18" s="5" t="s">
        <v>134</v>
      </c>
      <c r="B18" s="17"/>
      <c r="C18" s="17"/>
      <c r="D18" s="3"/>
    </row>
    <row r="19" spans="1:4" x14ac:dyDescent="0.25">
      <c r="A19" s="6" t="s">
        <v>135</v>
      </c>
      <c r="B19" s="15"/>
      <c r="C19" s="15">
        <f>C12 * Parametry!B23 / 100</f>
        <v>0</v>
      </c>
      <c r="D19" s="3"/>
    </row>
    <row r="20" spans="1:4" x14ac:dyDescent="0.25">
      <c r="A20" s="6" t="s">
        <v>136</v>
      </c>
      <c r="B20" s="15"/>
      <c r="C20" s="15">
        <f>C12 * Parametry!B24 / 100</f>
        <v>0</v>
      </c>
      <c r="D20" s="3"/>
    </row>
    <row r="21" spans="1:4" x14ac:dyDescent="0.25">
      <c r="A21" s="5" t="s">
        <v>137</v>
      </c>
      <c r="B21" s="17"/>
      <c r="C21" s="17">
        <f>C19 + C20</f>
        <v>0</v>
      </c>
      <c r="D21" s="3"/>
    </row>
    <row r="22" spans="1:4" x14ac:dyDescent="0.25">
      <c r="A22" s="6" t="s">
        <v>138</v>
      </c>
      <c r="B22" s="15"/>
      <c r="C22" s="15">
        <f>Parametry!B25 * Parametry!B28 * (C16 * Parametry!B27)^Parametry!B26</f>
        <v>0</v>
      </c>
      <c r="D22" s="3"/>
    </row>
    <row r="23" spans="1:4" x14ac:dyDescent="0.25">
      <c r="A23" s="6" t="s">
        <v>11</v>
      </c>
      <c r="B23" s="15"/>
      <c r="C23" s="15"/>
      <c r="D23" s="3"/>
    </row>
    <row r="24" spans="1:4" x14ac:dyDescent="0.25">
      <c r="A24" s="4" t="s">
        <v>139</v>
      </c>
      <c r="B24" s="12"/>
      <c r="C24" s="12">
        <f>C16 + C21 + C22</f>
        <v>0</v>
      </c>
      <c r="D24" s="3"/>
    </row>
    <row r="25" spans="1:4" x14ac:dyDescent="0.25">
      <c r="A25" s="6" t="s">
        <v>140</v>
      </c>
      <c r="B25" s="15">
        <f>(SUM('Výkaz výměr'!E3:E27,'Výkaz výměr'!E29:E47)+SUM('Výkaz výměr'!E51:E60)) + (SUM('Výkaz výměr'!G3:G27,'Výkaz výměr'!G29:G46)+SUM('Výkaz výměr'!G51:G60)) + B4 + C4 + C8 + C11 + C13 + C14 + C15 + C21 + C22</f>
        <v>0</v>
      </c>
      <c r="C25" s="15">
        <f>B25 * Parametry!B31 / 100</f>
        <v>0</v>
      </c>
      <c r="D25" s="3"/>
    </row>
    <row r="26" spans="1:4" x14ac:dyDescent="0.25">
      <c r="A26" s="6" t="s">
        <v>141</v>
      </c>
      <c r="B26" s="15">
        <f>(SUM('Výkaz výměr'!E3:E5,'Výkaz výměr'!E10,'Výkaz výměr'!E23,'Výkaz výměr'!E29,'Výkaz výměr'!E31,'Výkaz výměr'!E33,'Výkaz výměr'!E40,'Výkaz výměr'!E43:E44,'Výkaz výměr'!E46)+SUM('Výkaz výměr'!E51,'Výkaz výměr'!E53,'Výkaz výměr'!E55,'Výkaz výměr'!E57,'Výkaz výměr'!E59)) + (SUM('Výkaz výměr'!G3:G5,'Výkaz výměr'!G10,'Výkaz výměr'!G23,'Výkaz výměr'!G29,'Výkaz výměr'!G31,'Výkaz výměr'!G33,'Výkaz výměr'!G40,'Výkaz výměr'!G43:G44,'Výkaz výměr'!G46)+SUM('Výkaz výměr'!G51,'Výkaz výměr'!G53,'Výkaz výměr'!G55,'Výkaz výměr'!G57,'Výkaz výměr'!G59))</f>
        <v>0</v>
      </c>
      <c r="C26" s="15">
        <f>B26 * Parametry!B32 / 100</f>
        <v>0</v>
      </c>
      <c r="D26" s="3"/>
    </row>
    <row r="27" spans="1:4" x14ac:dyDescent="0.25">
      <c r="A27" s="4" t="s">
        <v>142</v>
      </c>
      <c r="B27" s="12"/>
      <c r="C27" s="12">
        <f>C24 + C25 + C26</f>
        <v>0</v>
      </c>
      <c r="D27" s="3"/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topLeftCell="A21" workbookViewId="0">
      <selection activeCell="A64" sqref="A64"/>
    </sheetView>
  </sheetViews>
  <sheetFormatPr defaultRowHeight="15" x14ac:dyDescent="0.25"/>
  <cols>
    <col min="1" max="1" width="80.7109375" style="22" customWidth="1"/>
    <col min="2" max="2" width="4" style="1" bestFit="1" customWidth="1"/>
    <col min="3" max="3" width="6.42578125" style="10" bestFit="1" customWidth="1"/>
    <col min="4" max="4" width="8.85546875" style="10" bestFit="1" customWidth="1"/>
    <col min="5" max="5" width="13.42578125" style="10" bestFit="1" customWidth="1"/>
    <col min="6" max="6" width="7.85546875" style="10" bestFit="1" customWidth="1"/>
    <col min="7" max="7" width="12.5703125" style="10" bestFit="1" customWidth="1"/>
    <col min="8" max="8" width="8.85546875" style="10" bestFit="1" customWidth="1"/>
    <col min="9" max="9" width="11.42578125" style="10" bestFit="1" customWidth="1"/>
    <col min="12" max="12" width="10" style="9" hidden="1" customWidth="1"/>
  </cols>
  <sheetData>
    <row r="1" spans="1:12" x14ac:dyDescent="0.25">
      <c r="A1" s="8" t="s">
        <v>0</v>
      </c>
      <c r="B1" s="2" t="s">
        <v>49</v>
      </c>
      <c r="C1" s="11" t="s">
        <v>50</v>
      </c>
      <c r="D1" s="11" t="s">
        <v>51</v>
      </c>
      <c r="E1" s="11" t="s">
        <v>52</v>
      </c>
      <c r="F1" s="11" t="s">
        <v>53</v>
      </c>
      <c r="G1" s="11" t="s">
        <v>54</v>
      </c>
      <c r="H1" s="11" t="s">
        <v>55</v>
      </c>
      <c r="I1" s="11" t="s">
        <v>56</v>
      </c>
      <c r="J1" s="3"/>
      <c r="K1" s="3"/>
      <c r="L1" s="9">
        <f>Parametry!B33/100*E6+Parametry!B33/100*E7+Parametry!B33/100*E8+Parametry!B33/100*E9+Parametry!B33/100*E11+Parametry!B33/100*E12+Parametry!B33/100*E13+Parametry!B33/100*E14+Parametry!B33/100*E15+Parametry!B33/100*E16+Parametry!B33/100*E17+Parametry!B33/100*E18+Parametry!B33/100*E19+Parametry!B33/100*E20+Parametry!B33/100*E21+Parametry!B33/100*E22+Parametry!B33/100*E24+Parametry!B33/100*E25+Parametry!B33/100*E26+Parametry!B33/100*E27+Parametry!B33/100*E30+Parametry!B33/100*E32+Parametry!B33/100*E34</f>
        <v>0</v>
      </c>
    </row>
    <row r="2" spans="1:12" x14ac:dyDescent="0.25">
      <c r="A2" s="19" t="s">
        <v>57</v>
      </c>
      <c r="B2" s="4" t="s">
        <v>11</v>
      </c>
      <c r="C2" s="12"/>
      <c r="D2" s="12"/>
      <c r="E2" s="12"/>
      <c r="F2" s="12"/>
      <c r="G2" s="12"/>
      <c r="H2" s="12"/>
      <c r="I2" s="12"/>
      <c r="J2" s="3"/>
      <c r="K2" s="3"/>
    </row>
    <row r="3" spans="1:12" x14ac:dyDescent="0.25">
      <c r="A3" s="20" t="s">
        <v>58</v>
      </c>
      <c r="B3" s="13" t="s">
        <v>11</v>
      </c>
      <c r="C3" s="14"/>
      <c r="D3" s="14"/>
      <c r="E3" s="14"/>
      <c r="F3" s="14"/>
      <c r="G3" s="14"/>
      <c r="H3" s="14"/>
      <c r="I3" s="14"/>
      <c r="J3" s="3"/>
      <c r="K3" s="3"/>
    </row>
    <row r="4" spans="1:12" x14ac:dyDescent="0.25">
      <c r="A4" s="20" t="s">
        <v>59</v>
      </c>
      <c r="B4" s="13" t="s">
        <v>11</v>
      </c>
      <c r="C4" s="14"/>
      <c r="D4" s="14"/>
      <c r="E4" s="14"/>
      <c r="F4" s="14"/>
      <c r="G4" s="14"/>
      <c r="H4" s="14"/>
      <c r="I4" s="14"/>
      <c r="J4" s="3"/>
      <c r="K4" s="3"/>
    </row>
    <row r="5" spans="1:12" x14ac:dyDescent="0.25">
      <c r="A5" s="20" t="s">
        <v>60</v>
      </c>
      <c r="B5" s="13" t="s">
        <v>11</v>
      </c>
      <c r="C5" s="14"/>
      <c r="D5" s="14"/>
      <c r="E5" s="14"/>
      <c r="F5" s="14"/>
      <c r="G5" s="14"/>
      <c r="H5" s="14"/>
      <c r="I5" s="14"/>
      <c r="J5" s="3"/>
      <c r="K5" s="3"/>
    </row>
    <row r="6" spans="1:12" x14ac:dyDescent="0.25">
      <c r="A6" s="21" t="s">
        <v>61</v>
      </c>
      <c r="B6" s="6" t="s">
        <v>62</v>
      </c>
      <c r="C6" s="15">
        <v>280</v>
      </c>
      <c r="D6" s="15"/>
      <c r="E6" s="15">
        <f>C6*D6</f>
        <v>0</v>
      </c>
      <c r="F6" s="15"/>
      <c r="G6" s="15">
        <f>C6*F6</f>
        <v>0</v>
      </c>
      <c r="H6" s="15">
        <f t="shared" ref="H6:I9" si="0">D6+F6</f>
        <v>0</v>
      </c>
      <c r="I6" s="15">
        <f t="shared" si="0"/>
        <v>0</v>
      </c>
      <c r="J6" s="3"/>
      <c r="K6" s="3"/>
    </row>
    <row r="7" spans="1:12" x14ac:dyDescent="0.25">
      <c r="A7" s="21" t="s">
        <v>63</v>
      </c>
      <c r="B7" s="6" t="s">
        <v>62</v>
      </c>
      <c r="C7" s="15">
        <v>140</v>
      </c>
      <c r="D7" s="15"/>
      <c r="E7" s="15">
        <f>C7*D7</f>
        <v>0</v>
      </c>
      <c r="F7" s="15"/>
      <c r="G7" s="15">
        <f>C7*F7</f>
        <v>0</v>
      </c>
      <c r="H7" s="15">
        <f t="shared" si="0"/>
        <v>0</v>
      </c>
      <c r="I7" s="15">
        <f t="shared" si="0"/>
        <v>0</v>
      </c>
      <c r="J7" s="3"/>
      <c r="K7" s="3"/>
    </row>
    <row r="8" spans="1:12" x14ac:dyDescent="0.25">
      <c r="A8" s="21" t="s">
        <v>64</v>
      </c>
      <c r="B8" s="6" t="s">
        <v>62</v>
      </c>
      <c r="C8" s="15">
        <v>20</v>
      </c>
      <c r="D8" s="15"/>
      <c r="E8" s="15">
        <f>C8*D8</f>
        <v>0</v>
      </c>
      <c r="F8" s="15"/>
      <c r="G8" s="15">
        <f>C8*F8</f>
        <v>0</v>
      </c>
      <c r="H8" s="15">
        <f t="shared" si="0"/>
        <v>0</v>
      </c>
      <c r="I8" s="15">
        <f t="shared" si="0"/>
        <v>0</v>
      </c>
      <c r="J8" s="3"/>
      <c r="K8" s="3"/>
    </row>
    <row r="9" spans="1:12" x14ac:dyDescent="0.25">
      <c r="A9" s="21" t="s">
        <v>65</v>
      </c>
      <c r="B9" s="6" t="s">
        <v>62</v>
      </c>
      <c r="C9" s="15">
        <v>55</v>
      </c>
      <c r="D9" s="15"/>
      <c r="E9" s="15">
        <f>C9*D9</f>
        <v>0</v>
      </c>
      <c r="F9" s="15"/>
      <c r="G9" s="15">
        <f>C9*F9</f>
        <v>0</v>
      </c>
      <c r="H9" s="15">
        <f t="shared" si="0"/>
        <v>0</v>
      </c>
      <c r="I9" s="15">
        <f t="shared" si="0"/>
        <v>0</v>
      </c>
      <c r="J9" s="3"/>
      <c r="K9" s="3"/>
    </row>
    <row r="10" spans="1:12" x14ac:dyDescent="0.25">
      <c r="A10" s="20" t="s">
        <v>66</v>
      </c>
      <c r="B10" s="13" t="s">
        <v>11</v>
      </c>
      <c r="C10" s="14"/>
      <c r="D10" s="14"/>
      <c r="E10" s="14"/>
      <c r="F10" s="14"/>
      <c r="G10" s="14"/>
      <c r="H10" s="14"/>
      <c r="I10" s="14"/>
      <c r="J10" s="3"/>
      <c r="K10" s="3"/>
    </row>
    <row r="11" spans="1:12" x14ac:dyDescent="0.25">
      <c r="A11" s="21" t="s">
        <v>67</v>
      </c>
      <c r="B11" s="6" t="s">
        <v>68</v>
      </c>
      <c r="C11" s="15">
        <v>20</v>
      </c>
      <c r="D11" s="15"/>
      <c r="E11" s="15">
        <f t="shared" ref="E11:E22" si="1">C11*D11</f>
        <v>0</v>
      </c>
      <c r="F11" s="15"/>
      <c r="G11" s="15">
        <f t="shared" ref="G11:G22" si="2">C11*F11</f>
        <v>0</v>
      </c>
      <c r="H11" s="15">
        <f t="shared" ref="H11:H22" si="3">D11+F11</f>
        <v>0</v>
      </c>
      <c r="I11" s="15">
        <f t="shared" ref="I11:I22" si="4">E11+G11</f>
        <v>0</v>
      </c>
      <c r="J11" s="3"/>
      <c r="K11" s="3"/>
    </row>
    <row r="12" spans="1:12" x14ac:dyDescent="0.25">
      <c r="A12" s="21" t="s">
        <v>69</v>
      </c>
      <c r="B12" s="6" t="s">
        <v>68</v>
      </c>
      <c r="C12" s="15">
        <v>280</v>
      </c>
      <c r="D12" s="15"/>
      <c r="E12" s="15">
        <f t="shared" si="1"/>
        <v>0</v>
      </c>
      <c r="F12" s="15"/>
      <c r="G12" s="15">
        <f t="shared" si="2"/>
        <v>0</v>
      </c>
      <c r="H12" s="15">
        <f t="shared" si="3"/>
        <v>0</v>
      </c>
      <c r="I12" s="15">
        <f t="shared" si="4"/>
        <v>0</v>
      </c>
      <c r="J12" s="3"/>
      <c r="K12" s="3"/>
    </row>
    <row r="13" spans="1:12" x14ac:dyDescent="0.25">
      <c r="A13" s="21" t="s">
        <v>70</v>
      </c>
      <c r="B13" s="6" t="s">
        <v>68</v>
      </c>
      <c r="C13" s="15">
        <v>60</v>
      </c>
      <c r="D13" s="15"/>
      <c r="E13" s="15">
        <f t="shared" si="1"/>
        <v>0</v>
      </c>
      <c r="F13" s="15"/>
      <c r="G13" s="15">
        <f t="shared" si="2"/>
        <v>0</v>
      </c>
      <c r="H13" s="15">
        <f t="shared" si="3"/>
        <v>0</v>
      </c>
      <c r="I13" s="15">
        <f t="shared" si="4"/>
        <v>0</v>
      </c>
      <c r="J13" s="3"/>
      <c r="K13" s="3"/>
    </row>
    <row r="14" spans="1:12" x14ac:dyDescent="0.25">
      <c r="A14" s="21" t="s">
        <v>71</v>
      </c>
      <c r="B14" s="6" t="s">
        <v>68</v>
      </c>
      <c r="C14" s="15">
        <v>70</v>
      </c>
      <c r="D14" s="15"/>
      <c r="E14" s="15">
        <f t="shared" si="1"/>
        <v>0</v>
      </c>
      <c r="F14" s="15"/>
      <c r="G14" s="15">
        <f t="shared" si="2"/>
        <v>0</v>
      </c>
      <c r="H14" s="15">
        <f t="shared" si="3"/>
        <v>0</v>
      </c>
      <c r="I14" s="15">
        <f t="shared" si="4"/>
        <v>0</v>
      </c>
      <c r="J14" s="3"/>
      <c r="K14" s="3"/>
    </row>
    <row r="15" spans="1:12" x14ac:dyDescent="0.25">
      <c r="A15" s="21" t="s">
        <v>72</v>
      </c>
      <c r="B15" s="6" t="s">
        <v>68</v>
      </c>
      <c r="C15" s="15">
        <v>3</v>
      </c>
      <c r="D15" s="15"/>
      <c r="E15" s="15">
        <f t="shared" si="1"/>
        <v>0</v>
      </c>
      <c r="F15" s="15"/>
      <c r="G15" s="15">
        <f t="shared" si="2"/>
        <v>0</v>
      </c>
      <c r="H15" s="15">
        <f t="shared" si="3"/>
        <v>0</v>
      </c>
      <c r="I15" s="15">
        <f t="shared" si="4"/>
        <v>0</v>
      </c>
      <c r="J15" s="3"/>
      <c r="K15" s="3"/>
    </row>
    <row r="16" spans="1:12" x14ac:dyDescent="0.25">
      <c r="A16" s="21" t="s">
        <v>73</v>
      </c>
      <c r="B16" s="6" t="s">
        <v>68</v>
      </c>
      <c r="C16" s="15">
        <v>120</v>
      </c>
      <c r="D16" s="15"/>
      <c r="E16" s="15">
        <f t="shared" si="1"/>
        <v>0</v>
      </c>
      <c r="F16" s="15"/>
      <c r="G16" s="15">
        <f t="shared" si="2"/>
        <v>0</v>
      </c>
      <c r="H16" s="15">
        <f t="shared" si="3"/>
        <v>0</v>
      </c>
      <c r="I16" s="15">
        <f t="shared" si="4"/>
        <v>0</v>
      </c>
      <c r="J16" s="3"/>
      <c r="K16" s="3"/>
    </row>
    <row r="17" spans="1:11" x14ac:dyDescent="0.25">
      <c r="A17" s="21" t="s">
        <v>74</v>
      </c>
      <c r="B17" s="6" t="s">
        <v>68</v>
      </c>
      <c r="C17" s="15">
        <v>6</v>
      </c>
      <c r="D17" s="15"/>
      <c r="E17" s="15">
        <f t="shared" si="1"/>
        <v>0</v>
      </c>
      <c r="F17" s="15"/>
      <c r="G17" s="15">
        <f t="shared" si="2"/>
        <v>0</v>
      </c>
      <c r="H17" s="15">
        <f t="shared" si="3"/>
        <v>0</v>
      </c>
      <c r="I17" s="15">
        <f t="shared" si="4"/>
        <v>0</v>
      </c>
      <c r="J17" s="3"/>
      <c r="K17" s="3"/>
    </row>
    <row r="18" spans="1:11" x14ac:dyDescent="0.25">
      <c r="A18" s="21" t="s">
        <v>75</v>
      </c>
      <c r="B18" s="6" t="s">
        <v>68</v>
      </c>
      <c r="C18" s="15">
        <v>20</v>
      </c>
      <c r="D18" s="15"/>
      <c r="E18" s="15">
        <f t="shared" si="1"/>
        <v>0</v>
      </c>
      <c r="F18" s="15"/>
      <c r="G18" s="15">
        <f t="shared" si="2"/>
        <v>0</v>
      </c>
      <c r="H18" s="15">
        <f t="shared" si="3"/>
        <v>0</v>
      </c>
      <c r="I18" s="15">
        <f t="shared" si="4"/>
        <v>0</v>
      </c>
      <c r="J18" s="3"/>
      <c r="K18" s="3"/>
    </row>
    <row r="19" spans="1:11" x14ac:dyDescent="0.25">
      <c r="A19" s="21" t="s">
        <v>76</v>
      </c>
      <c r="B19" s="6" t="s">
        <v>68</v>
      </c>
      <c r="C19" s="15">
        <v>20</v>
      </c>
      <c r="D19" s="15"/>
      <c r="E19" s="15">
        <f t="shared" si="1"/>
        <v>0</v>
      </c>
      <c r="F19" s="15"/>
      <c r="G19" s="15">
        <f t="shared" si="2"/>
        <v>0</v>
      </c>
      <c r="H19" s="15">
        <f t="shared" si="3"/>
        <v>0</v>
      </c>
      <c r="I19" s="15">
        <f t="shared" si="4"/>
        <v>0</v>
      </c>
      <c r="J19" s="3"/>
      <c r="K19" s="3"/>
    </row>
    <row r="20" spans="1:11" x14ac:dyDescent="0.25">
      <c r="A20" s="21" t="s">
        <v>77</v>
      </c>
      <c r="B20" s="6" t="s">
        <v>68</v>
      </c>
      <c r="C20" s="15">
        <v>3</v>
      </c>
      <c r="D20" s="15"/>
      <c r="E20" s="15">
        <f t="shared" si="1"/>
        <v>0</v>
      </c>
      <c r="F20" s="15"/>
      <c r="G20" s="15">
        <f t="shared" si="2"/>
        <v>0</v>
      </c>
      <c r="H20" s="15">
        <f t="shared" si="3"/>
        <v>0</v>
      </c>
      <c r="I20" s="15">
        <f t="shared" si="4"/>
        <v>0</v>
      </c>
      <c r="J20" s="3"/>
      <c r="K20" s="3"/>
    </row>
    <row r="21" spans="1:11" x14ac:dyDescent="0.25">
      <c r="A21" s="21" t="s">
        <v>78</v>
      </c>
      <c r="B21" s="6" t="s">
        <v>68</v>
      </c>
      <c r="C21" s="15">
        <v>6</v>
      </c>
      <c r="D21" s="15"/>
      <c r="E21" s="15">
        <f t="shared" si="1"/>
        <v>0</v>
      </c>
      <c r="F21" s="15"/>
      <c r="G21" s="15">
        <f t="shared" si="2"/>
        <v>0</v>
      </c>
      <c r="H21" s="15">
        <f t="shared" si="3"/>
        <v>0</v>
      </c>
      <c r="I21" s="15">
        <f t="shared" si="4"/>
        <v>0</v>
      </c>
      <c r="J21" s="3"/>
      <c r="K21" s="3"/>
    </row>
    <row r="22" spans="1:11" x14ac:dyDescent="0.25">
      <c r="A22" s="21" t="s">
        <v>79</v>
      </c>
      <c r="B22" s="6" t="s">
        <v>68</v>
      </c>
      <c r="C22" s="15">
        <v>20</v>
      </c>
      <c r="D22" s="15"/>
      <c r="E22" s="15">
        <f t="shared" si="1"/>
        <v>0</v>
      </c>
      <c r="F22" s="15"/>
      <c r="G22" s="15">
        <f t="shared" si="2"/>
        <v>0</v>
      </c>
      <c r="H22" s="15">
        <f t="shared" si="3"/>
        <v>0</v>
      </c>
      <c r="I22" s="15">
        <f t="shared" si="4"/>
        <v>0</v>
      </c>
      <c r="J22" s="3"/>
      <c r="K22" s="3"/>
    </row>
    <row r="23" spans="1:11" x14ac:dyDescent="0.25">
      <c r="A23" s="20" t="s">
        <v>80</v>
      </c>
      <c r="B23" s="13" t="s">
        <v>11</v>
      </c>
      <c r="C23" s="14"/>
      <c r="D23" s="14"/>
      <c r="E23" s="14"/>
      <c r="F23" s="14"/>
      <c r="G23" s="14"/>
      <c r="H23" s="14"/>
      <c r="I23" s="14"/>
      <c r="J23" s="3"/>
      <c r="K23" s="3"/>
    </row>
    <row r="24" spans="1:11" x14ac:dyDescent="0.25">
      <c r="A24" s="21" t="s">
        <v>81</v>
      </c>
      <c r="B24" s="6" t="s">
        <v>68</v>
      </c>
      <c r="C24" s="15">
        <v>2</v>
      </c>
      <c r="D24" s="15"/>
      <c r="E24" s="15">
        <f>C24*D24</f>
        <v>0</v>
      </c>
      <c r="F24" s="15"/>
      <c r="G24" s="15">
        <f>C24*F24</f>
        <v>0</v>
      </c>
      <c r="H24" s="15">
        <f t="shared" ref="H24:I28" si="5">D24+F24</f>
        <v>0</v>
      </c>
      <c r="I24" s="15">
        <f t="shared" si="5"/>
        <v>0</v>
      </c>
      <c r="J24" s="3"/>
      <c r="K24" s="3"/>
    </row>
    <row r="25" spans="1:11" x14ac:dyDescent="0.25">
      <c r="A25" s="21" t="s">
        <v>82</v>
      </c>
      <c r="B25" s="6" t="s">
        <v>68</v>
      </c>
      <c r="C25" s="15">
        <v>1</v>
      </c>
      <c r="D25" s="15"/>
      <c r="E25" s="15">
        <f>C25*D25</f>
        <v>0</v>
      </c>
      <c r="F25" s="15"/>
      <c r="G25" s="15">
        <f>C25*F25</f>
        <v>0</v>
      </c>
      <c r="H25" s="15">
        <f t="shared" si="5"/>
        <v>0</v>
      </c>
      <c r="I25" s="15">
        <f t="shared" si="5"/>
        <v>0</v>
      </c>
      <c r="J25" s="3"/>
      <c r="K25" s="3"/>
    </row>
    <row r="26" spans="1:11" x14ac:dyDescent="0.25">
      <c r="A26" s="21" t="s">
        <v>83</v>
      </c>
      <c r="B26" s="6" t="s">
        <v>68</v>
      </c>
      <c r="C26" s="15">
        <v>8</v>
      </c>
      <c r="D26" s="15"/>
      <c r="E26" s="15">
        <f>C26*D26</f>
        <v>0</v>
      </c>
      <c r="F26" s="15"/>
      <c r="G26" s="15">
        <f>C26*F26</f>
        <v>0</v>
      </c>
      <c r="H26" s="15">
        <f t="shared" si="5"/>
        <v>0</v>
      </c>
      <c r="I26" s="15">
        <f t="shared" si="5"/>
        <v>0</v>
      </c>
      <c r="J26" s="3"/>
      <c r="K26" s="3"/>
    </row>
    <row r="27" spans="1:11" x14ac:dyDescent="0.25">
      <c r="A27" s="21" t="s">
        <v>84</v>
      </c>
      <c r="B27" s="6" t="s">
        <v>68</v>
      </c>
      <c r="C27" s="15">
        <v>12</v>
      </c>
      <c r="D27" s="15"/>
      <c r="E27" s="15">
        <f>C27*D27</f>
        <v>0</v>
      </c>
      <c r="F27" s="15"/>
      <c r="G27" s="15">
        <f>C27*F27</f>
        <v>0</v>
      </c>
      <c r="H27" s="15">
        <f t="shared" si="5"/>
        <v>0</v>
      </c>
      <c r="I27" s="15">
        <f t="shared" si="5"/>
        <v>0</v>
      </c>
      <c r="J27" s="3"/>
      <c r="K27" s="3"/>
    </row>
    <row r="28" spans="1:11" x14ac:dyDescent="0.25">
      <c r="A28" s="21" t="s">
        <v>11</v>
      </c>
      <c r="B28" s="6" t="s">
        <v>11</v>
      </c>
      <c r="C28" s="16"/>
      <c r="D28" s="16"/>
      <c r="E28" s="16"/>
      <c r="F28" s="16"/>
      <c r="G28" s="16"/>
      <c r="H28" s="16">
        <f t="shared" si="5"/>
        <v>0</v>
      </c>
      <c r="I28" s="16">
        <f t="shared" si="5"/>
        <v>0</v>
      </c>
      <c r="J28" s="3"/>
      <c r="K28" s="3"/>
    </row>
    <row r="29" spans="1:11" x14ac:dyDescent="0.25">
      <c r="A29" s="20" t="s">
        <v>85</v>
      </c>
      <c r="B29" s="13" t="s">
        <v>11</v>
      </c>
      <c r="C29" s="14"/>
      <c r="D29" s="14"/>
      <c r="E29" s="14"/>
      <c r="F29" s="14"/>
      <c r="G29" s="14"/>
      <c r="H29" s="14"/>
      <c r="I29" s="14"/>
      <c r="J29" s="3"/>
      <c r="K29" s="3"/>
    </row>
    <row r="30" spans="1:11" x14ac:dyDescent="0.25">
      <c r="A30" s="21" t="s">
        <v>86</v>
      </c>
      <c r="B30" s="6" t="s">
        <v>68</v>
      </c>
      <c r="C30" s="15">
        <v>8</v>
      </c>
      <c r="D30" s="15"/>
      <c r="E30" s="15">
        <f>C30*D30</f>
        <v>0</v>
      </c>
      <c r="F30" s="15"/>
      <c r="G30" s="15">
        <f>C30*F30</f>
        <v>0</v>
      </c>
      <c r="H30" s="15">
        <f>D30+F30</f>
        <v>0</v>
      </c>
      <c r="I30" s="15">
        <f>E30+G30</f>
        <v>0</v>
      </c>
      <c r="J30" s="3"/>
      <c r="K30" s="3"/>
    </row>
    <row r="31" spans="1:11" x14ac:dyDescent="0.25">
      <c r="A31" s="20" t="s">
        <v>87</v>
      </c>
      <c r="B31" s="13" t="s">
        <v>11</v>
      </c>
      <c r="C31" s="14"/>
      <c r="D31" s="14"/>
      <c r="E31" s="14"/>
      <c r="F31" s="14"/>
      <c r="G31" s="14"/>
      <c r="H31" s="14"/>
      <c r="I31" s="14"/>
      <c r="J31" s="3"/>
      <c r="K31" s="3"/>
    </row>
    <row r="32" spans="1:11" x14ac:dyDescent="0.25">
      <c r="A32" s="21" t="s">
        <v>88</v>
      </c>
      <c r="B32" s="6" t="s">
        <v>68</v>
      </c>
      <c r="C32" s="15">
        <v>30</v>
      </c>
      <c r="D32" s="15"/>
      <c r="E32" s="15">
        <f>C32*D32</f>
        <v>0</v>
      </c>
      <c r="F32" s="15"/>
      <c r="G32" s="15">
        <f>C32*F32</f>
        <v>0</v>
      </c>
      <c r="H32" s="15">
        <f>D32+F32</f>
        <v>0</v>
      </c>
      <c r="I32" s="15">
        <f>E32+G32</f>
        <v>0</v>
      </c>
      <c r="J32" s="3"/>
      <c r="K32" s="3"/>
    </row>
    <row r="33" spans="1:11" x14ac:dyDescent="0.25">
      <c r="A33" s="20" t="s">
        <v>89</v>
      </c>
      <c r="B33" s="13" t="s">
        <v>11</v>
      </c>
      <c r="C33" s="14"/>
      <c r="D33" s="14"/>
      <c r="E33" s="14"/>
      <c r="F33" s="14"/>
      <c r="G33" s="14"/>
      <c r="H33" s="14"/>
      <c r="I33" s="14"/>
      <c r="J33" s="3"/>
      <c r="K33" s="3"/>
    </row>
    <row r="34" spans="1:11" x14ac:dyDescent="0.25">
      <c r="A34" s="21" t="s">
        <v>90</v>
      </c>
      <c r="B34" s="6" t="s">
        <v>91</v>
      </c>
      <c r="C34" s="15">
        <v>10</v>
      </c>
      <c r="D34" s="15"/>
      <c r="E34" s="15">
        <f t="shared" ref="E34:E39" si="6">C34*D34</f>
        <v>0</v>
      </c>
      <c r="F34" s="15"/>
      <c r="G34" s="15">
        <f t="shared" ref="G34:G39" si="7">C34*F34</f>
        <v>0</v>
      </c>
      <c r="H34" s="15">
        <f t="shared" ref="H34:I39" si="8">D34+F34</f>
        <v>0</v>
      </c>
      <c r="I34" s="15">
        <f t="shared" si="8"/>
        <v>0</v>
      </c>
      <c r="J34" s="3"/>
      <c r="K34" s="3"/>
    </row>
    <row r="35" spans="1:11" x14ac:dyDescent="0.25">
      <c r="A35" s="21" t="s">
        <v>92</v>
      </c>
      <c r="B35" s="6" t="s">
        <v>91</v>
      </c>
      <c r="C35" s="15">
        <v>40</v>
      </c>
      <c r="D35" s="15"/>
      <c r="E35" s="15">
        <f t="shared" si="6"/>
        <v>0</v>
      </c>
      <c r="F35" s="15"/>
      <c r="G35" s="15">
        <f t="shared" si="7"/>
        <v>0</v>
      </c>
      <c r="H35" s="15">
        <f t="shared" si="8"/>
        <v>0</v>
      </c>
      <c r="I35" s="15">
        <f t="shared" si="8"/>
        <v>0</v>
      </c>
      <c r="J35" s="3"/>
      <c r="K35" s="3"/>
    </row>
    <row r="36" spans="1:11" x14ac:dyDescent="0.25">
      <c r="A36" s="21" t="s">
        <v>93</v>
      </c>
      <c r="B36" s="6" t="s">
        <v>91</v>
      </c>
      <c r="C36" s="15">
        <v>16</v>
      </c>
      <c r="D36" s="15"/>
      <c r="E36" s="15">
        <f t="shared" si="6"/>
        <v>0</v>
      </c>
      <c r="F36" s="15"/>
      <c r="G36" s="15">
        <f t="shared" si="7"/>
        <v>0</v>
      </c>
      <c r="H36" s="15">
        <f t="shared" si="8"/>
        <v>0</v>
      </c>
      <c r="I36" s="15">
        <f t="shared" si="8"/>
        <v>0</v>
      </c>
      <c r="J36" s="3"/>
      <c r="K36" s="3"/>
    </row>
    <row r="37" spans="1:11" ht="24.75" x14ac:dyDescent="0.25">
      <c r="A37" s="21" t="s">
        <v>94</v>
      </c>
      <c r="B37" s="6" t="s">
        <v>91</v>
      </c>
      <c r="C37" s="15">
        <v>60</v>
      </c>
      <c r="D37" s="15"/>
      <c r="E37" s="15">
        <f t="shared" si="6"/>
        <v>0</v>
      </c>
      <c r="F37" s="15"/>
      <c r="G37" s="15">
        <f t="shared" si="7"/>
        <v>0</v>
      </c>
      <c r="H37" s="15">
        <f t="shared" si="8"/>
        <v>0</v>
      </c>
      <c r="I37" s="15">
        <f t="shared" si="8"/>
        <v>0</v>
      </c>
      <c r="J37" s="3"/>
      <c r="K37" s="3"/>
    </row>
    <row r="38" spans="1:11" x14ac:dyDescent="0.25">
      <c r="A38" s="21" t="s">
        <v>95</v>
      </c>
      <c r="B38" s="6" t="s">
        <v>91</v>
      </c>
      <c r="C38" s="15">
        <v>20</v>
      </c>
      <c r="D38" s="15"/>
      <c r="E38" s="15">
        <f t="shared" si="6"/>
        <v>0</v>
      </c>
      <c r="F38" s="15"/>
      <c r="G38" s="15">
        <f t="shared" si="7"/>
        <v>0</v>
      </c>
      <c r="H38" s="15">
        <f t="shared" si="8"/>
        <v>0</v>
      </c>
      <c r="I38" s="15">
        <f t="shared" si="8"/>
        <v>0</v>
      </c>
      <c r="J38" s="3"/>
      <c r="K38" s="3"/>
    </row>
    <row r="39" spans="1:11" x14ac:dyDescent="0.25">
      <c r="A39" s="21" t="s">
        <v>96</v>
      </c>
      <c r="B39" s="6" t="s">
        <v>97</v>
      </c>
      <c r="C39" s="15">
        <v>30</v>
      </c>
      <c r="D39" s="15"/>
      <c r="E39" s="15">
        <f t="shared" si="6"/>
        <v>0</v>
      </c>
      <c r="F39" s="15"/>
      <c r="G39" s="15">
        <f t="shared" si="7"/>
        <v>0</v>
      </c>
      <c r="H39" s="15">
        <f t="shared" si="8"/>
        <v>0</v>
      </c>
      <c r="I39" s="15">
        <f t="shared" si="8"/>
        <v>0</v>
      </c>
      <c r="J39" s="3"/>
      <c r="K39" s="3"/>
    </row>
    <row r="40" spans="1:11" x14ac:dyDescent="0.25">
      <c r="A40" s="20" t="s">
        <v>98</v>
      </c>
      <c r="B40" s="13" t="s">
        <v>11</v>
      </c>
      <c r="C40" s="14"/>
      <c r="D40" s="14"/>
      <c r="E40" s="14"/>
      <c r="F40" s="14"/>
      <c r="G40" s="14"/>
      <c r="H40" s="14"/>
      <c r="I40" s="14"/>
      <c r="J40" s="3"/>
      <c r="K40" s="3"/>
    </row>
    <row r="41" spans="1:11" x14ac:dyDescent="0.25">
      <c r="A41" s="21" t="s">
        <v>99</v>
      </c>
      <c r="B41" s="6" t="s">
        <v>91</v>
      </c>
      <c r="C41" s="15">
        <v>20</v>
      </c>
      <c r="D41" s="15"/>
      <c r="E41" s="15">
        <f>C41*D41</f>
        <v>0</v>
      </c>
      <c r="F41" s="15"/>
      <c r="G41" s="15">
        <f>C41*F41</f>
        <v>0</v>
      </c>
      <c r="H41" s="15">
        <f>D41+F41</f>
        <v>0</v>
      </c>
      <c r="I41" s="15">
        <f>E41+G41</f>
        <v>0</v>
      </c>
      <c r="J41" s="3"/>
      <c r="K41" s="3"/>
    </row>
    <row r="42" spans="1:11" x14ac:dyDescent="0.25">
      <c r="A42" s="21" t="s">
        <v>100</v>
      </c>
      <c r="B42" s="6" t="s">
        <v>91</v>
      </c>
      <c r="C42" s="15">
        <v>20</v>
      </c>
      <c r="D42" s="15"/>
      <c r="E42" s="15">
        <f>C42*D42</f>
        <v>0</v>
      </c>
      <c r="F42" s="15"/>
      <c r="G42" s="15">
        <f>C42*F42</f>
        <v>0</v>
      </c>
      <c r="H42" s="15">
        <f>D42+F42</f>
        <v>0</v>
      </c>
      <c r="I42" s="15">
        <f>E42+G42</f>
        <v>0</v>
      </c>
      <c r="J42" s="3"/>
      <c r="K42" s="3"/>
    </row>
    <row r="43" spans="1:11" x14ac:dyDescent="0.25">
      <c r="A43" s="20" t="s">
        <v>101</v>
      </c>
      <c r="B43" s="13" t="s">
        <v>11</v>
      </c>
      <c r="C43" s="14"/>
      <c r="D43" s="14"/>
      <c r="E43" s="14"/>
      <c r="F43" s="14"/>
      <c r="G43" s="14"/>
      <c r="H43" s="14"/>
      <c r="I43" s="14"/>
      <c r="J43" s="3"/>
      <c r="K43" s="3"/>
    </row>
    <row r="44" spans="1:11" x14ac:dyDescent="0.25">
      <c r="A44" s="20" t="s">
        <v>102</v>
      </c>
      <c r="B44" s="13" t="s">
        <v>11</v>
      </c>
      <c r="C44" s="14"/>
      <c r="D44" s="14"/>
      <c r="E44" s="14"/>
      <c r="F44" s="14"/>
      <c r="G44" s="14"/>
      <c r="H44" s="14"/>
      <c r="I44" s="14"/>
      <c r="J44" s="3"/>
      <c r="K44" s="3"/>
    </row>
    <row r="45" spans="1:11" x14ac:dyDescent="0.25">
      <c r="A45" s="21" t="s">
        <v>103</v>
      </c>
      <c r="B45" s="6" t="s">
        <v>91</v>
      </c>
      <c r="C45" s="15">
        <v>25</v>
      </c>
      <c r="D45" s="15"/>
      <c r="E45" s="15">
        <f>C45*D45</f>
        <v>0</v>
      </c>
      <c r="F45" s="15"/>
      <c r="G45" s="15">
        <f>C45*F45</f>
        <v>0</v>
      </c>
      <c r="H45" s="15">
        <f>D45+F45</f>
        <v>0</v>
      </c>
      <c r="I45" s="15">
        <f>E45+G45</f>
        <v>0</v>
      </c>
      <c r="J45" s="3"/>
      <c r="K45" s="3"/>
    </row>
    <row r="46" spans="1:11" x14ac:dyDescent="0.25">
      <c r="A46" s="20" t="s">
        <v>89</v>
      </c>
      <c r="B46" s="13" t="s">
        <v>11</v>
      </c>
      <c r="C46" s="14"/>
      <c r="D46" s="14"/>
      <c r="E46" s="14"/>
      <c r="F46" s="14"/>
      <c r="G46" s="14"/>
      <c r="H46" s="14"/>
      <c r="I46" s="14"/>
      <c r="J46" s="3"/>
      <c r="K46" s="3"/>
    </row>
    <row r="47" spans="1:11" x14ac:dyDescent="0.25">
      <c r="A47" s="21" t="s">
        <v>104</v>
      </c>
      <c r="B47" s="6" t="s">
        <v>11</v>
      </c>
      <c r="C47" s="15"/>
      <c r="D47" s="15"/>
      <c r="E47" s="15">
        <f>L1+Parametry!B33/100*E35+Parametry!B33/100*E36+Parametry!B33/100*E37+Parametry!B33/100*E38+Parametry!B33/100*E39+Parametry!B33/100*E41+Parametry!B33/100*E42+Parametry!B33/100*E45</f>
        <v>0</v>
      </c>
      <c r="F47" s="15"/>
      <c r="G47" s="15"/>
      <c r="H47" s="15">
        <f>D47+F47</f>
        <v>0</v>
      </c>
      <c r="I47" s="15">
        <f>E47+G47</f>
        <v>0</v>
      </c>
      <c r="J47" s="3"/>
      <c r="K47" s="3"/>
    </row>
    <row r="48" spans="1:11" x14ac:dyDescent="0.25">
      <c r="A48" s="19" t="s">
        <v>105</v>
      </c>
      <c r="B48" s="4" t="s">
        <v>11</v>
      </c>
      <c r="C48" s="12"/>
      <c r="D48" s="12"/>
      <c r="E48" s="12">
        <f>SUM(E3:E47)</f>
        <v>0</v>
      </c>
      <c r="F48" s="12"/>
      <c r="G48" s="12">
        <f>SUM(G3:G47)</f>
        <v>0</v>
      </c>
      <c r="H48" s="12"/>
      <c r="I48" s="12">
        <f>SUM(I3:I47)</f>
        <v>0</v>
      </c>
      <c r="J48" s="3"/>
      <c r="K48" s="3"/>
    </row>
    <row r="49" spans="1:11" x14ac:dyDescent="0.25">
      <c r="A49" s="21" t="s">
        <v>11</v>
      </c>
      <c r="B49" s="6" t="s">
        <v>11</v>
      </c>
      <c r="C49" s="15"/>
      <c r="D49" s="15"/>
      <c r="E49" s="15"/>
      <c r="F49" s="15"/>
      <c r="G49" s="15"/>
      <c r="H49" s="15">
        <f>D49+F49</f>
        <v>0</v>
      </c>
      <c r="I49" s="15">
        <f>E49+G49</f>
        <v>0</v>
      </c>
      <c r="J49" s="3"/>
      <c r="K49" s="3"/>
    </row>
    <row r="50" spans="1:11" x14ac:dyDescent="0.25">
      <c r="A50" s="19" t="s">
        <v>106</v>
      </c>
      <c r="B50" s="4" t="s">
        <v>11</v>
      </c>
      <c r="C50" s="12"/>
      <c r="D50" s="12"/>
      <c r="E50" s="12"/>
      <c r="F50" s="12"/>
      <c r="G50" s="12"/>
      <c r="H50" s="12"/>
      <c r="I50" s="12"/>
      <c r="J50" s="3"/>
      <c r="K50" s="3"/>
    </row>
    <row r="51" spans="1:11" x14ac:dyDescent="0.25">
      <c r="A51" s="20" t="s">
        <v>107</v>
      </c>
      <c r="B51" s="13" t="s">
        <v>11</v>
      </c>
      <c r="C51" s="14"/>
      <c r="D51" s="14"/>
      <c r="E51" s="14"/>
      <c r="F51" s="14"/>
      <c r="G51" s="14"/>
      <c r="H51" s="14"/>
      <c r="I51" s="14"/>
      <c r="J51" s="3"/>
      <c r="K51" s="3"/>
    </row>
    <row r="52" spans="1:11" x14ac:dyDescent="0.25">
      <c r="A52" s="21" t="s">
        <v>108</v>
      </c>
      <c r="B52" s="6" t="s">
        <v>109</v>
      </c>
      <c r="C52" s="15">
        <v>10</v>
      </c>
      <c r="D52" s="15"/>
      <c r="E52" s="15">
        <f>C52*D52</f>
        <v>0</v>
      </c>
      <c r="F52" s="15"/>
      <c r="G52" s="15">
        <f>C52*F52</f>
        <v>0</v>
      </c>
      <c r="H52" s="15">
        <f>D52+F52</f>
        <v>0</v>
      </c>
      <c r="I52" s="15">
        <f>E52+G52</f>
        <v>0</v>
      </c>
      <c r="J52" s="3"/>
      <c r="K52" s="3"/>
    </row>
    <row r="53" spans="1:11" x14ac:dyDescent="0.25">
      <c r="A53" s="20" t="s">
        <v>110</v>
      </c>
      <c r="B53" s="13" t="s">
        <v>11</v>
      </c>
      <c r="C53" s="14"/>
      <c r="D53" s="14"/>
      <c r="E53" s="14"/>
      <c r="F53" s="14"/>
      <c r="G53" s="14"/>
      <c r="H53" s="14"/>
      <c r="I53" s="14"/>
      <c r="J53" s="3"/>
      <c r="K53" s="3"/>
    </row>
    <row r="54" spans="1:11" x14ac:dyDescent="0.25">
      <c r="A54" s="21" t="s">
        <v>111</v>
      </c>
      <c r="B54" s="6" t="s">
        <v>109</v>
      </c>
      <c r="C54" s="15">
        <v>6</v>
      </c>
      <c r="D54" s="15"/>
      <c r="E54" s="15">
        <f>C54*D54</f>
        <v>0</v>
      </c>
      <c r="F54" s="15"/>
      <c r="G54" s="15">
        <f>C54*F54</f>
        <v>0</v>
      </c>
      <c r="H54" s="15">
        <f>D54+F54</f>
        <v>0</v>
      </c>
      <c r="I54" s="15">
        <f>E54+G54</f>
        <v>0</v>
      </c>
      <c r="J54" s="3"/>
      <c r="K54" s="3"/>
    </row>
    <row r="55" spans="1:11" x14ac:dyDescent="0.25">
      <c r="A55" s="20" t="s">
        <v>112</v>
      </c>
      <c r="B55" s="13" t="s">
        <v>11</v>
      </c>
      <c r="C55" s="14"/>
      <c r="D55" s="14"/>
      <c r="E55" s="14"/>
      <c r="F55" s="14"/>
      <c r="G55" s="14"/>
      <c r="H55" s="14"/>
      <c r="I55" s="14"/>
      <c r="J55" s="3"/>
      <c r="K55" s="3"/>
    </row>
    <row r="56" spans="1:11" x14ac:dyDescent="0.25">
      <c r="A56" s="21" t="s">
        <v>113</v>
      </c>
      <c r="B56" s="6" t="s">
        <v>62</v>
      </c>
      <c r="C56" s="15">
        <v>5</v>
      </c>
      <c r="D56" s="15"/>
      <c r="E56" s="15">
        <f>C56*D56</f>
        <v>0</v>
      </c>
      <c r="F56" s="15"/>
      <c r="G56" s="15">
        <f>C56*F56</f>
        <v>0</v>
      </c>
      <c r="H56" s="15">
        <f>D56+F56</f>
        <v>0</v>
      </c>
      <c r="I56" s="15">
        <f>E56+G56</f>
        <v>0</v>
      </c>
      <c r="J56" s="3"/>
      <c r="K56" s="3"/>
    </row>
    <row r="57" spans="1:11" x14ac:dyDescent="0.25">
      <c r="A57" s="20" t="s">
        <v>114</v>
      </c>
      <c r="B57" s="13" t="s">
        <v>11</v>
      </c>
      <c r="C57" s="14"/>
      <c r="D57" s="14"/>
      <c r="E57" s="14"/>
      <c r="F57" s="14"/>
      <c r="G57" s="14"/>
      <c r="H57" s="14"/>
      <c r="I57" s="14"/>
      <c r="J57" s="3"/>
      <c r="K57" s="3"/>
    </row>
    <row r="58" spans="1:11" x14ac:dyDescent="0.25">
      <c r="A58" s="21" t="s">
        <v>115</v>
      </c>
      <c r="B58" s="6" t="s">
        <v>62</v>
      </c>
      <c r="C58" s="15">
        <v>50</v>
      </c>
      <c r="D58" s="15"/>
      <c r="E58" s="15">
        <f>C58*D58</f>
        <v>0</v>
      </c>
      <c r="F58" s="15"/>
      <c r="G58" s="15">
        <f>C58*F58</f>
        <v>0</v>
      </c>
      <c r="H58" s="15">
        <f>D58+F58</f>
        <v>0</v>
      </c>
      <c r="I58" s="15">
        <f>E58+G58</f>
        <v>0</v>
      </c>
      <c r="J58" s="3"/>
      <c r="K58" s="3"/>
    </row>
    <row r="59" spans="1:11" x14ac:dyDescent="0.25">
      <c r="A59" s="20" t="s">
        <v>116</v>
      </c>
      <c r="B59" s="13" t="s">
        <v>11</v>
      </c>
      <c r="C59" s="14"/>
      <c r="D59" s="14"/>
      <c r="E59" s="14"/>
      <c r="F59" s="14"/>
      <c r="G59" s="14"/>
      <c r="H59" s="14"/>
      <c r="I59" s="14"/>
      <c r="J59" s="3"/>
      <c r="K59" s="3"/>
    </row>
    <row r="60" spans="1:11" x14ac:dyDescent="0.25">
      <c r="A60" s="21" t="s">
        <v>115</v>
      </c>
      <c r="B60" s="6" t="s">
        <v>62</v>
      </c>
      <c r="C60" s="15">
        <v>50</v>
      </c>
      <c r="D60" s="15"/>
      <c r="E60" s="15">
        <f>C60*D60</f>
        <v>0</v>
      </c>
      <c r="F60" s="15"/>
      <c r="G60" s="15">
        <f>C60*F60</f>
        <v>0</v>
      </c>
      <c r="H60" s="15">
        <f>D60+F60</f>
        <v>0</v>
      </c>
      <c r="I60" s="15">
        <f>E60+G60</f>
        <v>0</v>
      </c>
      <c r="J60" s="3"/>
      <c r="K60" s="3"/>
    </row>
    <row r="61" spans="1:11" x14ac:dyDescent="0.25">
      <c r="A61" s="19" t="s">
        <v>117</v>
      </c>
      <c r="B61" s="4" t="s">
        <v>11</v>
      </c>
      <c r="C61" s="12"/>
      <c r="D61" s="12"/>
      <c r="E61" s="12">
        <f>SUM(E51:E60)</f>
        <v>0</v>
      </c>
      <c r="F61" s="12"/>
      <c r="G61" s="12">
        <f>SUM(G51:G60)</f>
        <v>0</v>
      </c>
      <c r="H61" s="12"/>
      <c r="I61" s="12">
        <f>SUM(I51:I60)</f>
        <v>0</v>
      </c>
      <c r="J61" s="3"/>
      <c r="K61" s="3"/>
    </row>
    <row r="62" spans="1:11" x14ac:dyDescent="0.25">
      <c r="A62" s="21" t="s">
        <v>11</v>
      </c>
      <c r="B62" s="6" t="s">
        <v>11</v>
      </c>
      <c r="C62" s="15"/>
      <c r="D62" s="15"/>
      <c r="E62" s="15"/>
      <c r="F62" s="15"/>
      <c r="G62" s="15"/>
      <c r="H62" s="15">
        <f>D62+F62</f>
        <v>0</v>
      </c>
      <c r="I62" s="15">
        <f>E62+G62</f>
        <v>0</v>
      </c>
      <c r="J62" s="3"/>
      <c r="K62" s="3"/>
    </row>
  </sheetData>
  <pageMargins left="0.70866141732283472" right="0.70866141732283472" top="0.78740157480314965" bottom="0.78740157480314965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Výkaz výměr</vt:lpstr>
      <vt:lpstr>Parametry!Oblast_tisku</vt:lpstr>
      <vt:lpstr>Rekapitulace!Oblast_tisku</vt:lpstr>
      <vt:lpstr>'Výkaz výměr'!Oblast_tisku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</dc:creator>
  <cp:lastModifiedBy>CF</cp:lastModifiedBy>
  <cp:lastPrinted>2023-11-22T16:50:44Z</cp:lastPrinted>
  <dcterms:created xsi:type="dcterms:W3CDTF">2023-11-22T16:48:51Z</dcterms:created>
  <dcterms:modified xsi:type="dcterms:W3CDTF">2023-11-22T16:51:33Z</dcterms:modified>
</cp:coreProperties>
</file>